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://teamsites/sites/misc/IEA/Shared Documents/Arkiv fra fellesområdet/Forhandlinger/Tarifforhandlinger 2024/OSA/"/>
    </mc:Choice>
  </mc:AlternateContent>
  <xr:revisionPtr revIDLastSave="0" documentId="14_{F054771C-0865-4C50-A4EA-F54B5233CE8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5" l="1"/>
  <c r="J32" i="5"/>
  <c r="F32" i="5"/>
  <c r="G32" i="5"/>
  <c r="M42" i="5"/>
  <c r="L42" i="5"/>
  <c r="K42" i="5"/>
  <c r="J42" i="5"/>
  <c r="I42" i="5"/>
  <c r="H42" i="5"/>
  <c r="O32" i="5"/>
  <c r="N32" i="5"/>
  <c r="M32" i="5"/>
  <c r="L32" i="5"/>
  <c r="K32" i="5"/>
  <c r="I32" i="5"/>
  <c r="H32" i="5"/>
  <c r="O22" i="5"/>
  <c r="N22" i="5"/>
  <c r="M22" i="5"/>
  <c r="L22" i="5"/>
  <c r="J22" i="5"/>
  <c r="I22" i="5"/>
  <c r="H22" i="5"/>
  <c r="Q12" i="5"/>
  <c r="Q13" i="5"/>
  <c r="Q14" i="5"/>
  <c r="I12" i="5"/>
  <c r="J12" i="5"/>
  <c r="K12" i="5"/>
  <c r="L12" i="5"/>
  <c r="M12" i="5"/>
  <c r="N12" i="5"/>
  <c r="O12" i="5"/>
  <c r="H12" i="5"/>
  <c r="Q9" i="5"/>
  <c r="Q10" i="5"/>
  <c r="Q11" i="5" s="1"/>
  <c r="H39" i="5"/>
  <c r="H40" i="5" s="1"/>
  <c r="I39" i="5"/>
  <c r="I40" i="5"/>
  <c r="I45" i="5" s="1"/>
  <c r="J39" i="5"/>
  <c r="J40" i="5" s="1"/>
  <c r="K39" i="5"/>
  <c r="K40" i="5" s="1"/>
  <c r="L39" i="5"/>
  <c r="L40" i="5"/>
  <c r="M39" i="5"/>
  <c r="M40" i="5" s="1"/>
  <c r="G29" i="5"/>
  <c r="G30" i="5"/>
  <c r="G31" i="5"/>
  <c r="H29" i="5"/>
  <c r="I29" i="5"/>
  <c r="I30" i="5"/>
  <c r="I31" i="5" s="1"/>
  <c r="I35" i="5"/>
  <c r="I37" i="5" s="1"/>
  <c r="J29" i="5"/>
  <c r="J30" i="5"/>
  <c r="J35" i="5" s="1"/>
  <c r="K29" i="5"/>
  <c r="K30" i="5" s="1"/>
  <c r="L29" i="5"/>
  <c r="L30" i="5"/>
  <c r="L31" i="5" s="1"/>
  <c r="M29" i="5"/>
  <c r="M30" i="5" s="1"/>
  <c r="N29" i="5"/>
  <c r="N30" i="5"/>
  <c r="O29" i="5"/>
  <c r="O30" i="5" s="1"/>
  <c r="F29" i="5"/>
  <c r="F30" i="5"/>
  <c r="F31" i="5" s="1"/>
  <c r="H19" i="5"/>
  <c r="H20" i="5" s="1"/>
  <c r="I19" i="5"/>
  <c r="I20" i="5" s="1"/>
  <c r="J19" i="5"/>
  <c r="J20" i="5"/>
  <c r="J25" i="5" s="1"/>
  <c r="K19" i="5"/>
  <c r="K20" i="5"/>
  <c r="K25" i="5"/>
  <c r="K26" i="5" s="1"/>
  <c r="L19" i="5"/>
  <c r="L20" i="5"/>
  <c r="M19" i="5"/>
  <c r="M20" i="5" s="1"/>
  <c r="N19" i="5"/>
  <c r="N20" i="5" s="1"/>
  <c r="O19" i="5"/>
  <c r="O20" i="5"/>
  <c r="O25" i="5" s="1"/>
  <c r="H9" i="5"/>
  <c r="H10" i="5"/>
  <c r="H11" i="5" s="1"/>
  <c r="I9" i="5"/>
  <c r="I10" i="5" s="1"/>
  <c r="J9" i="5"/>
  <c r="J10" i="5"/>
  <c r="J11" i="5" s="1"/>
  <c r="K9" i="5"/>
  <c r="K10" i="5" s="1"/>
  <c r="L9" i="5"/>
  <c r="L10" i="5"/>
  <c r="L15" i="5" s="1"/>
  <c r="M9" i="5"/>
  <c r="M10" i="5" s="1"/>
  <c r="N9" i="5"/>
  <c r="N10" i="5" s="1"/>
  <c r="O9" i="5"/>
  <c r="O10" i="5"/>
  <c r="O15" i="5" s="1"/>
  <c r="M43" i="5"/>
  <c r="M44" i="5"/>
  <c r="L43" i="5"/>
  <c r="L44" i="5" s="1"/>
  <c r="K43" i="5"/>
  <c r="K44" i="5"/>
  <c r="J43" i="5"/>
  <c r="J44" i="5"/>
  <c r="I43" i="5"/>
  <c r="I44" i="5"/>
  <c r="H43" i="5"/>
  <c r="H44" i="5" s="1"/>
  <c r="O33" i="5"/>
  <c r="O34" i="5"/>
  <c r="N33" i="5"/>
  <c r="N34" i="5" s="1"/>
  <c r="M33" i="5"/>
  <c r="M34" i="5"/>
  <c r="L33" i="5"/>
  <c r="L34" i="5"/>
  <c r="K33" i="5"/>
  <c r="K34" i="5"/>
  <c r="J33" i="5"/>
  <c r="J34" i="5" s="1"/>
  <c r="I33" i="5"/>
  <c r="I34" i="5"/>
  <c r="H33" i="5"/>
  <c r="H34" i="5" s="1"/>
  <c r="G33" i="5"/>
  <c r="G34" i="5"/>
  <c r="F33" i="5"/>
  <c r="F34" i="5"/>
  <c r="H30" i="5"/>
  <c r="H35" i="5"/>
  <c r="H36" i="5" s="1"/>
  <c r="D27" i="5"/>
  <c r="D37" i="5"/>
  <c r="D47" i="5"/>
  <c r="D26" i="5"/>
  <c r="D36" i="5"/>
  <c r="D46" i="5"/>
  <c r="D25" i="5"/>
  <c r="D35" i="5"/>
  <c r="D45" i="5"/>
  <c r="D24" i="5"/>
  <c r="D34" i="5"/>
  <c r="D44" i="5"/>
  <c r="O23" i="5"/>
  <c r="O24" i="5" s="1"/>
  <c r="N23" i="5"/>
  <c r="N24" i="5"/>
  <c r="M23" i="5"/>
  <c r="M24" i="5" s="1"/>
  <c r="L23" i="5"/>
  <c r="L24" i="5"/>
  <c r="K23" i="5"/>
  <c r="K24" i="5"/>
  <c r="J23" i="5"/>
  <c r="J24" i="5"/>
  <c r="I23" i="5"/>
  <c r="I24" i="5" s="1"/>
  <c r="H23" i="5"/>
  <c r="H24" i="5"/>
  <c r="D23" i="5"/>
  <c r="D33" i="5"/>
  <c r="D43" i="5"/>
  <c r="D21" i="5"/>
  <c r="D31" i="5"/>
  <c r="D41" i="5"/>
  <c r="D20" i="5"/>
  <c r="D30" i="5"/>
  <c r="D40" i="5"/>
  <c r="D19" i="5"/>
  <c r="D29" i="5"/>
  <c r="D39" i="5"/>
  <c r="D18" i="5"/>
  <c r="D28" i="5"/>
  <c r="D38" i="5"/>
  <c r="O13" i="5"/>
  <c r="O14" i="5"/>
  <c r="N13" i="5"/>
  <c r="N14" i="5" s="1"/>
  <c r="M13" i="5"/>
  <c r="M14" i="5"/>
  <c r="L13" i="5"/>
  <c r="L14" i="5" s="1"/>
  <c r="K13" i="5"/>
  <c r="K14" i="5"/>
  <c r="J13" i="5"/>
  <c r="J14" i="5" s="1"/>
  <c r="I13" i="5"/>
  <c r="I14" i="5"/>
  <c r="H13" i="5"/>
  <c r="H14" i="5" s="1"/>
  <c r="G35" i="5"/>
  <c r="G36" i="5" s="1"/>
  <c r="H15" i="5"/>
  <c r="H17" i="5"/>
  <c r="K21" i="5"/>
  <c r="J15" i="5"/>
  <c r="J17" i="5" s="1"/>
  <c r="H37" i="5"/>
  <c r="L35" i="5"/>
  <c r="L37" i="5" s="1"/>
  <c r="L45" i="5"/>
  <c r="L47" i="5" s="1"/>
  <c r="L41" i="5"/>
  <c r="L21" i="5"/>
  <c r="L25" i="5"/>
  <c r="L27" i="5" s="1"/>
  <c r="J31" i="5"/>
  <c r="H31" i="5"/>
  <c r="N35" i="5"/>
  <c r="N36" i="5" s="1"/>
  <c r="N31" i="5"/>
  <c r="H16" i="5"/>
  <c r="N37" i="5"/>
  <c r="L46" i="5"/>
  <c r="Q15" i="5" l="1"/>
  <c r="K15" i="5"/>
  <c r="K11" i="5"/>
  <c r="M31" i="5"/>
  <c r="M35" i="5"/>
  <c r="K45" i="5"/>
  <c r="K41" i="5"/>
  <c r="I15" i="5"/>
  <c r="I11" i="5"/>
  <c r="J26" i="5"/>
  <c r="J27" i="5"/>
  <c r="K35" i="5"/>
  <c r="K31" i="5"/>
  <c r="J36" i="5"/>
  <c r="J37" i="5"/>
  <c r="I25" i="5"/>
  <c r="I21" i="5"/>
  <c r="J41" i="5"/>
  <c r="J45" i="5"/>
  <c r="O16" i="5"/>
  <c r="O17" i="5"/>
  <c r="H21" i="5"/>
  <c r="H25" i="5"/>
  <c r="I46" i="5"/>
  <c r="I47" i="5"/>
  <c r="N11" i="5"/>
  <c r="N15" i="5"/>
  <c r="N25" i="5"/>
  <c r="N21" i="5"/>
  <c r="H45" i="5"/>
  <c r="H41" i="5"/>
  <c r="M45" i="5"/>
  <c r="M41" i="5"/>
  <c r="O27" i="5"/>
  <c r="O26" i="5"/>
  <c r="M11" i="5"/>
  <c r="M15" i="5"/>
  <c r="M21" i="5"/>
  <c r="M25" i="5"/>
  <c r="O31" i="5"/>
  <c r="O35" i="5"/>
  <c r="L16" i="5"/>
  <c r="L17" i="5"/>
  <c r="J16" i="5"/>
  <c r="F35" i="5"/>
  <c r="J21" i="5"/>
  <c r="I36" i="5"/>
  <c r="O21" i="5"/>
  <c r="K27" i="5"/>
  <c r="G37" i="5"/>
  <c r="O11" i="5"/>
  <c r="L36" i="5"/>
  <c r="I41" i="5"/>
  <c r="L11" i="5"/>
  <c r="L26" i="5"/>
  <c r="Q16" i="5" l="1"/>
  <c r="Q17" i="5"/>
  <c r="H46" i="5"/>
  <c r="H47" i="5"/>
  <c r="M16" i="5"/>
  <c r="M17" i="5"/>
  <c r="K36" i="5"/>
  <c r="K37" i="5"/>
  <c r="H27" i="5"/>
  <c r="H26" i="5"/>
  <c r="F36" i="5"/>
  <c r="F37" i="5"/>
  <c r="M47" i="5"/>
  <c r="M46" i="5"/>
  <c r="I17" i="5"/>
  <c r="I16" i="5"/>
  <c r="J47" i="5"/>
  <c r="J46" i="5"/>
  <c r="K47" i="5"/>
  <c r="K46" i="5"/>
  <c r="O37" i="5"/>
  <c r="O36" i="5"/>
  <c r="M37" i="5"/>
  <c r="M36" i="5"/>
  <c r="N26" i="5"/>
  <c r="N27" i="5"/>
  <c r="I27" i="5"/>
  <c r="I26" i="5"/>
  <c r="M26" i="5"/>
  <c r="M27" i="5"/>
  <c r="N16" i="5"/>
  <c r="N17" i="5"/>
  <c r="K16" i="5"/>
  <c r="K17" i="5"/>
</calcChain>
</file>

<file path=xl/sharedStrings.xml><?xml version="1.0" encoding="utf-8"?>
<sst xmlns="http://schemas.openxmlformats.org/spreadsheetml/2006/main" count="41" uniqueCount="38">
  <si>
    <t>Lønnsmatrise med 21 % sokkelkompensasjon</t>
  </si>
  <si>
    <t>Sett inn egen</t>
  </si>
  <si>
    <t>Sokkelkompensasjon</t>
  </si>
  <si>
    <t>avtalt årslønn</t>
  </si>
  <si>
    <t>Stillinger Archer</t>
  </si>
  <si>
    <t>Satser</t>
  </si>
  <si>
    <t>Individuell</t>
  </si>
  <si>
    <t>Brønnspesialist</t>
  </si>
  <si>
    <t>Årslønn</t>
  </si>
  <si>
    <t>Loggeingeniør</t>
  </si>
  <si>
    <t>Daglig sokkelkompensasjon</t>
  </si>
  <si>
    <t>A</t>
  </si>
  <si>
    <t>Månedslønn</t>
  </si>
  <si>
    <t>Justert månedslønn</t>
  </si>
  <si>
    <t>Fastlønn 2-4 skiftplan (7,71 % trekk)</t>
  </si>
  <si>
    <t>Offshore pr. time</t>
  </si>
  <si>
    <t>Offshore overtid pr. time</t>
  </si>
  <si>
    <t>Onshore pr. time</t>
  </si>
  <si>
    <t>Onshore overtid 50 %</t>
  </si>
  <si>
    <t>Onshore overtid 100 %</t>
  </si>
  <si>
    <t>Senior brønnoperatør</t>
  </si>
  <si>
    <t>Jr. loggeingeniør</t>
  </si>
  <si>
    <t>B</t>
  </si>
  <si>
    <t>Brønnoperatør</t>
  </si>
  <si>
    <t>C</t>
  </si>
  <si>
    <t>Opplæringsstillinger</t>
  </si>
  <si>
    <t>(Ikke fagarbeidere)</t>
  </si>
  <si>
    <t>E</t>
  </si>
  <si>
    <t>I tillegg kommer: Nattillegg kr. 103 pr. time, og Bev. helligdagsgodtgjørelse kr. 2275- pr. dag</t>
  </si>
  <si>
    <t>Følgende stillinger avlønnes iht avtalens bestemmelse 3.15.9:</t>
  </si>
  <si>
    <t xml:space="preserve">Senior Brønnspesialist </t>
  </si>
  <si>
    <t>Supervisor</t>
  </si>
  <si>
    <t>General Field Engineer</t>
  </si>
  <si>
    <t>Justert månedslønn tilsvarer månedslønn på lønnsslippen. Beløpet er justert slik at det ikke trekkes ekstra for ferie. Justert månedslønn utbetales 12 ganger i året i tillegg til feriepenger</t>
  </si>
  <si>
    <t>Fastlønn benyttes for personell som går 2-4 skiftplan. For disse benyttes ikke sokkelkompensasjon da dette er innbakt i fastlønn.</t>
  </si>
  <si>
    <t>Lønningsdato er siste virkedag i måneden. Desemberlønn utbetales siste virkedag før 15. desember.</t>
  </si>
  <si>
    <t>25 prosent av feriepengene utbetales sammen med januarlønn og resterende utbetales siste virkedag før 15. mai.</t>
  </si>
  <si>
    <t>Lønnssatser gjeldende fra 1.6.2024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</si>
</sst>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</numFmts>
  <fonts count="14" x14ac:knownFonts="1"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b/>
      <sz val="11"/>
      <name val="Georgia"/>
      <family val="1"/>
      <scheme val="minor"/>
    </font>
    <font>
      <b/>
      <sz val="10"/>
      <name val="Georgia"/>
      <family val="1"/>
      <scheme val="minor"/>
    </font>
    <font>
      <sz val="10"/>
      <name val="Georgia"/>
      <family val="1"/>
      <scheme val="minor"/>
    </font>
    <font>
      <sz val="11"/>
      <name val="Georgia"/>
      <family val="1"/>
      <scheme val="minor"/>
    </font>
    <font>
      <b/>
      <sz val="14"/>
      <name val="Georgia"/>
      <family val="1"/>
      <scheme val="minor"/>
    </font>
    <font>
      <sz val="11"/>
      <color theme="4"/>
      <name val="Georgia"/>
      <family val="1"/>
      <scheme val="minor"/>
    </font>
    <font>
      <strike/>
      <sz val="11"/>
      <color theme="4"/>
      <name val="Georgia"/>
      <family val="1"/>
      <scheme val="minor"/>
    </font>
    <font>
      <strike/>
      <sz val="11"/>
      <color theme="1"/>
      <name val="Georgia"/>
      <family val="1"/>
      <scheme val="minor"/>
    </font>
    <font>
      <sz val="18"/>
      <color theme="1"/>
      <name val="Georgia"/>
      <family val="2"/>
      <scheme val="minor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3" fontId="4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6" fontId="5" fillId="0" borderId="0" xfId="1" applyNumberFormat="1" applyFont="1" applyFill="1" applyBorder="1"/>
    <xf numFmtId="0" fontId="7" fillId="0" borderId="1" xfId="0" applyFont="1" applyBorder="1" applyAlignment="1">
      <alignment vertical="center"/>
    </xf>
    <xf numFmtId="3" fontId="5" fillId="0" borderId="0" xfId="0" applyNumberFormat="1" applyFont="1"/>
    <xf numFmtId="0" fontId="7" fillId="0" borderId="2" xfId="0" applyFont="1" applyBorder="1"/>
    <xf numFmtId="0" fontId="7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/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3" fontId="9" fillId="3" borderId="11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vertical="center"/>
    </xf>
    <xf numFmtId="4" fontId="5" fillId="3" borderId="9" xfId="0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" xfId="0" applyFont="1" applyBorder="1"/>
    <xf numFmtId="0" fontId="5" fillId="0" borderId="0" xfId="0" applyFont="1" applyAlignment="1">
      <alignment vertical="center"/>
    </xf>
    <xf numFmtId="3" fontId="2" fillId="0" borderId="6" xfId="0" applyNumberFormat="1" applyFont="1" applyBorder="1"/>
    <xf numFmtId="3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0" fontId="10" fillId="0" borderId="0" xfId="0" applyFont="1"/>
    <xf numFmtId="0" fontId="2" fillId="0" borderId="15" xfId="0" applyFont="1" applyBorder="1" applyAlignment="1">
      <alignment horizontal="center" vertical="center" wrapText="1"/>
    </xf>
    <xf numFmtId="3" fontId="2" fillId="0" borderId="0" xfId="0" applyNumberFormat="1" applyFont="1"/>
    <xf numFmtId="0" fontId="3" fillId="0" borderId="14" xfId="0" applyFont="1" applyBorder="1"/>
    <xf numFmtId="0" fontId="7" fillId="0" borderId="0" xfId="0" applyFont="1" applyAlignment="1">
      <alignment vertical="center"/>
    </xf>
    <xf numFmtId="9" fontId="7" fillId="0" borderId="0" xfId="3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3" fontId="2" fillId="4" borderId="5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2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3" fontId="0" fillId="0" borderId="0" xfId="0" applyNumberFormat="1"/>
    <xf numFmtId="3" fontId="2" fillId="3" borderId="0" xfId="0" applyNumberFormat="1" applyFont="1" applyFill="1" applyBorder="1" applyAlignment="1">
      <alignment vertical="center"/>
    </xf>
    <xf numFmtId="0" fontId="11" fillId="5" borderId="3" xfId="0" applyFont="1" applyFill="1" applyBorder="1"/>
    <xf numFmtId="0" fontId="12" fillId="0" borderId="0" xfId="0" applyFont="1"/>
    <xf numFmtId="0" fontId="13" fillId="5" borderId="0" xfId="0" applyFont="1" applyFill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3</xdr:row>
      <xdr:rowOff>33265</xdr:rowOff>
    </xdr:from>
    <xdr:to>
      <xdr:col>14</xdr:col>
      <xdr:colOff>685799</xdr:colOff>
      <xdr:row>5</xdr:row>
      <xdr:rowOff>135486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8A1795-DF2B-4ACD-A2E4-1D1D22116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700015"/>
          <a:ext cx="1990724" cy="464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Industri Energi Archer PP">
  <a:themeElements>
    <a:clrScheme name="Industri Energi Archer">
      <a:dk1>
        <a:srgbClr val="666666"/>
      </a:dk1>
      <a:lt1>
        <a:srgbClr val="B2B2B2"/>
      </a:lt1>
      <a:dk2>
        <a:srgbClr val="FFFFFF"/>
      </a:dk2>
      <a:lt2>
        <a:srgbClr val="666666"/>
      </a:lt2>
      <a:accent1>
        <a:srgbClr val="606060"/>
      </a:accent1>
      <a:accent2>
        <a:srgbClr val="B2B2B2"/>
      </a:accent2>
      <a:accent3>
        <a:srgbClr val="D80729"/>
      </a:accent3>
      <a:accent4>
        <a:srgbClr val="800000"/>
      </a:accent4>
      <a:accent5>
        <a:srgbClr val="000000"/>
      </a:accent5>
      <a:accent6>
        <a:srgbClr val="E0E0E0"/>
      </a:accent6>
      <a:hlink>
        <a:srgbClr val="D80729"/>
      </a:hlink>
      <a:folHlink>
        <a:srgbClr val="D80729"/>
      </a:folHlink>
    </a:clrScheme>
    <a:fontScheme name="Industri Energi Archer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8F34-413F-4C1A-B517-0EF83F54865E}">
  <dimension ref="B2:S60"/>
  <sheetViews>
    <sheetView tabSelected="1" topLeftCell="A4" zoomScale="80" zoomScaleNormal="80" workbookViewId="0">
      <selection activeCell="E14" sqref="E14"/>
    </sheetView>
  </sheetViews>
  <sheetFormatPr defaultRowHeight="14.5" x14ac:dyDescent="0.35"/>
  <cols>
    <col min="1" max="1" width="2.140625" customWidth="1"/>
    <col min="2" max="2" width="4.35546875" customWidth="1"/>
    <col min="3" max="3" width="16.85546875" bestFit="1" customWidth="1"/>
    <col min="4" max="4" width="31.2109375" bestFit="1" customWidth="1"/>
    <col min="16" max="16" width="2" customWidth="1"/>
    <col min="17" max="17" width="12.42578125" bestFit="1" customWidth="1"/>
  </cols>
  <sheetData>
    <row r="2" spans="2:19" ht="22.5" x14ac:dyDescent="0.45">
      <c r="B2" s="44" t="s">
        <v>0</v>
      </c>
    </row>
    <row r="3" spans="2:19" ht="15" thickBot="1" x14ac:dyDescent="0.4"/>
    <row r="4" spans="2:19" x14ac:dyDescent="0.35">
      <c r="B4" s="71" t="s">
        <v>37</v>
      </c>
      <c r="C4" s="72"/>
      <c r="D4" s="73"/>
      <c r="E4" s="43"/>
      <c r="F4" s="43"/>
      <c r="G4" s="43"/>
      <c r="H4" s="43"/>
      <c r="I4" s="43"/>
      <c r="J4" s="43"/>
      <c r="K4" s="43"/>
      <c r="L4" s="43"/>
      <c r="M4" s="43"/>
      <c r="N4" s="43"/>
      <c r="O4" s="42"/>
      <c r="Q4" s="56" t="s">
        <v>1</v>
      </c>
    </row>
    <row r="5" spans="2:19" x14ac:dyDescent="0.35">
      <c r="B5" s="74"/>
      <c r="C5" s="75"/>
      <c r="D5" s="76"/>
      <c r="E5" s="48" t="s">
        <v>2</v>
      </c>
      <c r="F5" s="48"/>
      <c r="G5" s="49">
        <v>0.21</v>
      </c>
      <c r="H5" s="36"/>
      <c r="I5" s="36"/>
      <c r="N5" s="33"/>
      <c r="O5" s="34"/>
      <c r="P5" s="2"/>
      <c r="Q5" s="57" t="s">
        <v>3</v>
      </c>
    </row>
    <row r="6" spans="2:19" ht="15" thickBot="1" x14ac:dyDescent="0.4">
      <c r="B6" s="77"/>
      <c r="C6" s="78"/>
      <c r="D6" s="79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  <c r="P6" s="2"/>
      <c r="Q6" s="58"/>
    </row>
    <row r="7" spans="2:19" ht="15" thickBot="1" x14ac:dyDescent="0.4">
      <c r="B7" s="32"/>
      <c r="C7" s="35" t="s">
        <v>4</v>
      </c>
      <c r="D7" s="47" t="s">
        <v>5</v>
      </c>
      <c r="E7" s="29">
        <v>2</v>
      </c>
      <c r="F7" s="45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8">
        <v>12</v>
      </c>
      <c r="P7" s="2"/>
      <c r="Q7" s="50" t="s">
        <v>6</v>
      </c>
    </row>
    <row r="8" spans="2:19" x14ac:dyDescent="0.35">
      <c r="B8" s="11"/>
      <c r="C8" s="15" t="s">
        <v>7</v>
      </c>
      <c r="D8" s="59" t="s">
        <v>8</v>
      </c>
      <c r="E8" s="46"/>
      <c r="F8" s="37"/>
      <c r="G8" s="37"/>
      <c r="H8" s="20">
        <v>863698</v>
      </c>
      <c r="I8" s="20">
        <v>868698</v>
      </c>
      <c r="J8" s="20">
        <v>873698</v>
      </c>
      <c r="K8" s="20">
        <v>878698</v>
      </c>
      <c r="L8" s="20">
        <v>883698</v>
      </c>
      <c r="M8" s="20">
        <v>888698</v>
      </c>
      <c r="N8" s="20">
        <v>893698</v>
      </c>
      <c r="O8" s="21">
        <v>898698</v>
      </c>
      <c r="P8" s="2"/>
      <c r="Q8" s="55">
        <v>958230</v>
      </c>
    </row>
    <row r="9" spans="2:19" x14ac:dyDescent="0.35">
      <c r="B9" s="11"/>
      <c r="C9" s="3" t="s">
        <v>9</v>
      </c>
      <c r="D9" s="60" t="s">
        <v>10</v>
      </c>
      <c r="E9" s="38"/>
      <c r="F9" s="38"/>
      <c r="G9" s="38"/>
      <c r="H9" s="17">
        <f t="shared" ref="H9:O9" si="0">(H8-H8/(1+$G$5))/146</f>
        <v>1026.6986301369864</v>
      </c>
      <c r="I9" s="17">
        <f t="shared" si="0"/>
        <v>1032.6422506509682</v>
      </c>
      <c r="J9" s="17">
        <f t="shared" si="0"/>
        <v>1038.5858711649494</v>
      </c>
      <c r="K9" s="17">
        <f t="shared" si="0"/>
        <v>1044.5294916789312</v>
      </c>
      <c r="L9" s="17">
        <f t="shared" si="0"/>
        <v>1050.473112192913</v>
      </c>
      <c r="M9" s="17">
        <f t="shared" si="0"/>
        <v>1056.4167327068942</v>
      </c>
      <c r="N9" s="17">
        <f t="shared" si="0"/>
        <v>1062.360353220876</v>
      </c>
      <c r="O9" s="22">
        <f t="shared" si="0"/>
        <v>1068.3039737348581</v>
      </c>
      <c r="P9" s="2"/>
      <c r="Q9" s="51">
        <f>(Q8-Q8/(1+$G$5))/146</f>
        <v>1139.0710970225293</v>
      </c>
    </row>
    <row r="10" spans="2:19" ht="17.5" x14ac:dyDescent="0.35">
      <c r="B10" s="12" t="s">
        <v>11</v>
      </c>
      <c r="C10" s="6"/>
      <c r="D10" s="61" t="s">
        <v>12</v>
      </c>
      <c r="E10" s="39"/>
      <c r="F10" s="39"/>
      <c r="G10" s="39"/>
      <c r="H10" s="18">
        <f t="shared" ref="H10:O10" si="1">(H8-(146*H9))/12</f>
        <v>59483.333333333336</v>
      </c>
      <c r="I10" s="18">
        <f t="shared" si="1"/>
        <v>59827.685950413223</v>
      </c>
      <c r="J10" s="18">
        <f t="shared" si="1"/>
        <v>60172.038567493117</v>
      </c>
      <c r="K10" s="18">
        <f t="shared" si="1"/>
        <v>60516.391184573004</v>
      </c>
      <c r="L10" s="18">
        <f t="shared" si="1"/>
        <v>60860.74380165289</v>
      </c>
      <c r="M10" s="18">
        <f t="shared" si="1"/>
        <v>61205.096418732785</v>
      </c>
      <c r="N10" s="18">
        <f t="shared" si="1"/>
        <v>61549.449035812671</v>
      </c>
      <c r="O10" s="23">
        <f t="shared" si="1"/>
        <v>61893.801652892558</v>
      </c>
      <c r="P10" s="2"/>
      <c r="Q10" s="52">
        <f t="shared" ref="Q10" si="2">(Q8-(146*Q9))/12</f>
        <v>65993.801652892565</v>
      </c>
    </row>
    <row r="11" spans="2:19" x14ac:dyDescent="0.35">
      <c r="B11" s="11"/>
      <c r="C11" s="6"/>
      <c r="D11" s="60" t="s">
        <v>13</v>
      </c>
      <c r="E11" s="38"/>
      <c r="F11" s="38"/>
      <c r="G11" s="38"/>
      <c r="H11" s="17">
        <f t="shared" ref="H11:O11" si="3">H10*47.08/52.14</f>
        <v>53710.689170182843</v>
      </c>
      <c r="I11" s="17">
        <f t="shared" si="3"/>
        <v>54021.623600795065</v>
      </c>
      <c r="J11" s="17">
        <f t="shared" si="3"/>
        <v>54332.558031407279</v>
      </c>
      <c r="K11" s="17">
        <f t="shared" si="3"/>
        <v>54643.492462019502</v>
      </c>
      <c r="L11" s="17">
        <f t="shared" si="3"/>
        <v>54954.426892631716</v>
      </c>
      <c r="M11" s="17">
        <f t="shared" si="3"/>
        <v>55265.361323243946</v>
      </c>
      <c r="N11" s="17">
        <f t="shared" si="3"/>
        <v>55576.295753856168</v>
      </c>
      <c r="O11" s="22">
        <f t="shared" si="3"/>
        <v>55887.230184468383</v>
      </c>
      <c r="P11" s="2"/>
      <c r="Q11" s="51">
        <f>Q10*47.08/52.14</f>
        <v>59589.339889109739</v>
      </c>
    </row>
    <row r="12" spans="2:19" x14ac:dyDescent="0.35">
      <c r="B12" s="11"/>
      <c r="C12" s="6"/>
      <c r="D12" s="60" t="s">
        <v>14</v>
      </c>
      <c r="E12" s="38"/>
      <c r="F12" s="38"/>
      <c r="G12" s="38"/>
      <c r="H12" s="17">
        <f>H8/12/52.14*47.08*(1-0.0771)</f>
        <v>59979.209992545708</v>
      </c>
      <c r="I12" s="17">
        <f t="shared" ref="I12:O12" si="4">I8/12/52.14*47.08*(1-0.0771)</f>
        <v>60326.433269620255</v>
      </c>
      <c r="J12" s="17">
        <f t="shared" si="4"/>
        <v>60673.656546694801</v>
      </c>
      <c r="K12" s="17">
        <f t="shared" si="4"/>
        <v>61020.879823769341</v>
      </c>
      <c r="L12" s="17">
        <f t="shared" si="4"/>
        <v>61368.103100843888</v>
      </c>
      <c r="M12" s="17">
        <f t="shared" si="4"/>
        <v>61715.326377918427</v>
      </c>
      <c r="N12" s="17">
        <f t="shared" si="4"/>
        <v>62062.549654992952</v>
      </c>
      <c r="O12" s="22">
        <f t="shared" si="4"/>
        <v>62409.772932067506</v>
      </c>
      <c r="P12" s="2"/>
      <c r="Q12" s="51">
        <f>Q8/12/52.14*47.08*(1-0.0771)</f>
        <v>66543.952158227854</v>
      </c>
      <c r="S12" s="66"/>
    </row>
    <row r="13" spans="2:19" x14ac:dyDescent="0.35">
      <c r="B13" s="14"/>
      <c r="C13" s="6"/>
      <c r="D13" s="60" t="s">
        <v>15</v>
      </c>
      <c r="E13" s="40"/>
      <c r="F13" s="40"/>
      <c r="G13" s="40"/>
      <c r="H13" s="19">
        <f t="shared" ref="H13:O13" si="5">H8/1752</f>
        <v>492.97831050228308</v>
      </c>
      <c r="I13" s="19">
        <f t="shared" si="5"/>
        <v>495.83219178082192</v>
      </c>
      <c r="J13" s="19">
        <f t="shared" si="5"/>
        <v>498.68607305936075</v>
      </c>
      <c r="K13" s="19">
        <f t="shared" si="5"/>
        <v>501.53995433789953</v>
      </c>
      <c r="L13" s="19">
        <f t="shared" si="5"/>
        <v>504.39383561643837</v>
      </c>
      <c r="M13" s="19">
        <f t="shared" si="5"/>
        <v>507.24771689497715</v>
      </c>
      <c r="N13" s="19">
        <f t="shared" si="5"/>
        <v>510.10159817351598</v>
      </c>
      <c r="O13" s="24">
        <f t="shared" si="5"/>
        <v>512.95547945205476</v>
      </c>
      <c r="P13" s="2"/>
      <c r="Q13" s="53">
        <f>Q8/1752</f>
        <v>546.93493150684935</v>
      </c>
    </row>
    <row r="14" spans="2:19" ht="17.5" x14ac:dyDescent="0.35">
      <c r="B14" s="12"/>
      <c r="C14" s="6"/>
      <c r="D14" s="60" t="s">
        <v>16</v>
      </c>
      <c r="E14" s="40"/>
      <c r="F14" s="40"/>
      <c r="G14" s="40"/>
      <c r="H14" s="19">
        <f t="shared" ref="H14:O14" si="6">H13*1.65</f>
        <v>813.41421232876701</v>
      </c>
      <c r="I14" s="19">
        <f t="shared" si="6"/>
        <v>818.12311643835608</v>
      </c>
      <c r="J14" s="19">
        <f t="shared" si="6"/>
        <v>822.83202054794515</v>
      </c>
      <c r="K14" s="19">
        <f t="shared" si="6"/>
        <v>827.54092465753422</v>
      </c>
      <c r="L14" s="19">
        <f t="shared" si="6"/>
        <v>832.24982876712329</v>
      </c>
      <c r="M14" s="19">
        <f t="shared" si="6"/>
        <v>836.95873287671225</v>
      </c>
      <c r="N14" s="19">
        <f t="shared" si="6"/>
        <v>841.66763698630132</v>
      </c>
      <c r="O14" s="24">
        <f t="shared" si="6"/>
        <v>846.37654109589027</v>
      </c>
      <c r="P14" s="2"/>
      <c r="Q14" s="53">
        <f>Q13*1.65</f>
        <v>902.44263698630141</v>
      </c>
    </row>
    <row r="15" spans="2:19" ht="17.5" x14ac:dyDescent="0.35">
      <c r="B15" s="12"/>
      <c r="C15" s="6"/>
      <c r="D15" s="60" t="s">
        <v>17</v>
      </c>
      <c r="E15" s="40"/>
      <c r="F15" s="40"/>
      <c r="G15" s="40"/>
      <c r="H15" s="19">
        <f t="shared" ref="H15:O15" si="7">H10/162.5</f>
        <v>366.05128205128204</v>
      </c>
      <c r="I15" s="19">
        <f t="shared" si="7"/>
        <v>368.170375079466</v>
      </c>
      <c r="J15" s="19">
        <f t="shared" si="7"/>
        <v>370.28946810764995</v>
      </c>
      <c r="K15" s="19">
        <f t="shared" si="7"/>
        <v>372.40856113583385</v>
      </c>
      <c r="L15" s="19">
        <f t="shared" si="7"/>
        <v>374.5276541640178</v>
      </c>
      <c r="M15" s="19">
        <f t="shared" si="7"/>
        <v>376.64674719220176</v>
      </c>
      <c r="N15" s="19">
        <f t="shared" si="7"/>
        <v>378.76584022038566</v>
      </c>
      <c r="O15" s="24">
        <f t="shared" si="7"/>
        <v>380.88493324856961</v>
      </c>
      <c r="P15" s="2"/>
      <c r="Q15" s="53">
        <f t="shared" ref="Q15" si="8">Q10/162.5</f>
        <v>406.11570247933889</v>
      </c>
    </row>
    <row r="16" spans="2:19" ht="17.5" x14ac:dyDescent="0.35">
      <c r="B16" s="12"/>
      <c r="C16" s="6"/>
      <c r="D16" s="62" t="s">
        <v>18</v>
      </c>
      <c r="E16" s="40"/>
      <c r="F16" s="40"/>
      <c r="G16" s="40"/>
      <c r="H16" s="19">
        <f t="shared" ref="H16:O16" si="9">H15*1.5</f>
        <v>549.07692307692309</v>
      </c>
      <c r="I16" s="19">
        <f t="shared" si="9"/>
        <v>552.25556261919905</v>
      </c>
      <c r="J16" s="19">
        <f t="shared" si="9"/>
        <v>555.4342021614749</v>
      </c>
      <c r="K16" s="19">
        <f t="shared" si="9"/>
        <v>558.61284170375075</v>
      </c>
      <c r="L16" s="19">
        <f t="shared" si="9"/>
        <v>561.79148124602671</v>
      </c>
      <c r="M16" s="19">
        <f t="shared" si="9"/>
        <v>564.97012078830267</v>
      </c>
      <c r="N16" s="19">
        <f t="shared" si="9"/>
        <v>568.14876033057851</v>
      </c>
      <c r="O16" s="24">
        <f t="shared" si="9"/>
        <v>571.32739987285436</v>
      </c>
      <c r="P16" s="2"/>
      <c r="Q16" s="53">
        <f t="shared" ref="Q16" si="10">Q15*1.5</f>
        <v>609.1735537190084</v>
      </c>
    </row>
    <row r="17" spans="2:17" ht="15" thickBot="1" x14ac:dyDescent="0.4">
      <c r="B17" s="13"/>
      <c r="C17" s="8"/>
      <c r="D17" s="63" t="s">
        <v>19</v>
      </c>
      <c r="E17" s="41"/>
      <c r="F17" s="41"/>
      <c r="G17" s="41"/>
      <c r="H17" s="25">
        <f t="shared" ref="H17:O17" si="11">H15*2</f>
        <v>732.10256410256409</v>
      </c>
      <c r="I17" s="25">
        <f t="shared" si="11"/>
        <v>736.340750158932</v>
      </c>
      <c r="J17" s="25">
        <f t="shared" si="11"/>
        <v>740.5789362152999</v>
      </c>
      <c r="K17" s="25">
        <f t="shared" si="11"/>
        <v>744.8171222716677</v>
      </c>
      <c r="L17" s="25">
        <f t="shared" si="11"/>
        <v>749.05530832803561</v>
      </c>
      <c r="M17" s="25">
        <f t="shared" si="11"/>
        <v>753.29349438440352</v>
      </c>
      <c r="N17" s="25">
        <f t="shared" si="11"/>
        <v>757.53168044077131</v>
      </c>
      <c r="O17" s="26">
        <f t="shared" si="11"/>
        <v>761.76986649713922</v>
      </c>
      <c r="P17" s="2"/>
      <c r="Q17" s="54">
        <f t="shared" ref="Q17" si="12">Q15*2</f>
        <v>812.23140495867779</v>
      </c>
    </row>
    <row r="18" spans="2:17" x14ac:dyDescent="0.35">
      <c r="B18" s="10"/>
      <c r="C18" s="3" t="s">
        <v>20</v>
      </c>
      <c r="D18" s="64" t="str">
        <f>D8</f>
        <v>Årslønn</v>
      </c>
      <c r="E18" s="37"/>
      <c r="F18" s="37"/>
      <c r="G18" s="37"/>
      <c r="H18" s="20">
        <v>835881</v>
      </c>
      <c r="I18" s="20">
        <v>840881</v>
      </c>
      <c r="J18" s="20">
        <v>845881</v>
      </c>
      <c r="K18" s="20">
        <v>850881</v>
      </c>
      <c r="L18" s="20">
        <v>855881</v>
      </c>
      <c r="M18" s="20">
        <v>860881</v>
      </c>
      <c r="N18" s="20">
        <v>865881</v>
      </c>
      <c r="O18" s="21">
        <v>870881</v>
      </c>
      <c r="P18" s="2"/>
    </row>
    <row r="19" spans="2:17" x14ac:dyDescent="0.35">
      <c r="B19" s="11"/>
      <c r="C19" s="3" t="s">
        <v>21</v>
      </c>
      <c r="D19" s="60" t="str">
        <f>D9</f>
        <v>Daglig sokkelkompensasjon</v>
      </c>
      <c r="E19" s="38"/>
      <c r="F19" s="38"/>
      <c r="G19" s="38"/>
      <c r="H19" s="17">
        <f t="shared" ref="H19:O19" si="13">(H18-H18/(1+$G$5))/146</f>
        <v>993.6318917695005</v>
      </c>
      <c r="I19" s="17">
        <f t="shared" si="13"/>
        <v>999.57551228348245</v>
      </c>
      <c r="J19" s="17">
        <f t="shared" si="13"/>
        <v>1005.5191327974636</v>
      </c>
      <c r="K19" s="17">
        <f t="shared" si="13"/>
        <v>1011.4627533114455</v>
      </c>
      <c r="L19" s="17">
        <f t="shared" si="13"/>
        <v>1017.4063738254274</v>
      </c>
      <c r="M19" s="17">
        <f t="shared" si="13"/>
        <v>1023.3499943394092</v>
      </c>
      <c r="N19" s="17">
        <f t="shared" si="13"/>
        <v>1029.2936148533904</v>
      </c>
      <c r="O19" s="22">
        <f t="shared" si="13"/>
        <v>1035.2372353673723</v>
      </c>
      <c r="P19" s="2"/>
    </row>
    <row r="20" spans="2:17" ht="17.5" x14ac:dyDescent="0.35">
      <c r="B20" s="12" t="s">
        <v>22</v>
      </c>
      <c r="C20" s="3"/>
      <c r="D20" s="65" t="str">
        <f>D10</f>
        <v>Månedslønn</v>
      </c>
      <c r="E20" s="39"/>
      <c r="F20" s="39"/>
      <c r="G20" s="39"/>
      <c r="H20" s="18">
        <f t="shared" ref="H20:O20" si="14">(H18-(146*H19))/12</f>
        <v>57567.561983471074</v>
      </c>
      <c r="I20" s="18">
        <f t="shared" si="14"/>
        <v>57911.914600550961</v>
      </c>
      <c r="J20" s="18">
        <f t="shared" si="14"/>
        <v>58256.267217630862</v>
      </c>
      <c r="K20" s="18">
        <f t="shared" si="14"/>
        <v>58600.619834710749</v>
      </c>
      <c r="L20" s="18">
        <f t="shared" si="14"/>
        <v>58944.972451790636</v>
      </c>
      <c r="M20" s="18">
        <f t="shared" si="14"/>
        <v>59289.325068870523</v>
      </c>
      <c r="N20" s="18">
        <f t="shared" si="14"/>
        <v>59633.677685950417</v>
      </c>
      <c r="O20" s="23">
        <f t="shared" si="14"/>
        <v>59978.030303030304</v>
      </c>
      <c r="P20" s="2"/>
    </row>
    <row r="21" spans="2:17" x14ac:dyDescent="0.35">
      <c r="B21" s="11"/>
      <c r="C21" s="3"/>
      <c r="D21" s="60" t="str">
        <f>D11</f>
        <v>Justert månedslønn</v>
      </c>
      <c r="E21" s="38"/>
      <c r="F21" s="38"/>
      <c r="G21" s="38"/>
      <c r="H21" s="17">
        <f t="shared" ref="H21:O21" si="15">H20*47.08/52.14</f>
        <v>51980.836558914802</v>
      </c>
      <c r="I21" s="17">
        <f t="shared" si="15"/>
        <v>52291.770989527024</v>
      </c>
      <c r="J21" s="17">
        <f t="shared" si="15"/>
        <v>52602.70542013926</v>
      </c>
      <c r="K21" s="17">
        <f t="shared" si="15"/>
        <v>52913.639850751475</v>
      </c>
      <c r="L21" s="17">
        <f t="shared" si="15"/>
        <v>53224.574281363697</v>
      </c>
      <c r="M21" s="17">
        <f t="shared" si="15"/>
        <v>53535.508711975919</v>
      </c>
      <c r="N21" s="17">
        <f t="shared" si="15"/>
        <v>53846.443142588134</v>
      </c>
      <c r="O21" s="22">
        <f t="shared" si="15"/>
        <v>54157.377573200356</v>
      </c>
      <c r="P21" s="2"/>
    </row>
    <row r="22" spans="2:17" x14ac:dyDescent="0.35">
      <c r="B22" s="11"/>
      <c r="C22" s="3"/>
      <c r="D22" s="60" t="s">
        <v>14</v>
      </c>
      <c r="E22" s="38"/>
      <c r="F22" s="38"/>
      <c r="G22" s="38"/>
      <c r="H22" s="17">
        <f>H18/12/52.14*47.08*(1-0.0771)</f>
        <v>58047.468012869198</v>
      </c>
      <c r="I22" s="17">
        <f t="shared" ref="I22:O22" si="16">I18/12/52.14*47.08*(1-0.0771)</f>
        <v>58394.691289943745</v>
      </c>
      <c r="J22" s="17">
        <f t="shared" si="16"/>
        <v>58741.914567018284</v>
      </c>
      <c r="K22" s="17">
        <f>K18/12/52.14*47.08*(1-0.0771)</f>
        <v>59089.137844092831</v>
      </c>
      <c r="L22" s="17">
        <f t="shared" si="16"/>
        <v>59436.361121167378</v>
      </c>
      <c r="M22" s="17">
        <f t="shared" si="16"/>
        <v>59783.58439824191</v>
      </c>
      <c r="N22" s="17">
        <f t="shared" si="16"/>
        <v>60130.80767531645</v>
      </c>
      <c r="O22" s="22">
        <f t="shared" si="16"/>
        <v>60478.030952390996</v>
      </c>
      <c r="P22" s="2"/>
    </row>
    <row r="23" spans="2:17" x14ac:dyDescent="0.35">
      <c r="B23" s="11"/>
      <c r="C23" s="3"/>
      <c r="D23" s="60" t="str">
        <f t="shared" ref="D23:D31" si="17">D13</f>
        <v>Offshore pr. time</v>
      </c>
      <c r="E23" s="40"/>
      <c r="F23" s="40"/>
      <c r="G23" s="40"/>
      <c r="H23" s="19">
        <f t="shared" ref="H23:O23" si="18">H18/1752</f>
        <v>477.10102739726028</v>
      </c>
      <c r="I23" s="19">
        <f t="shared" si="18"/>
        <v>479.95490867579906</v>
      </c>
      <c r="J23" s="19">
        <f t="shared" si="18"/>
        <v>482.8087899543379</v>
      </c>
      <c r="K23" s="19">
        <f t="shared" si="18"/>
        <v>485.66267123287673</v>
      </c>
      <c r="L23" s="19">
        <f t="shared" si="18"/>
        <v>488.51655251141551</v>
      </c>
      <c r="M23" s="19">
        <f t="shared" si="18"/>
        <v>491.37043378995435</v>
      </c>
      <c r="N23" s="19">
        <f t="shared" si="18"/>
        <v>494.22431506849313</v>
      </c>
      <c r="O23" s="24">
        <f t="shared" si="18"/>
        <v>497.07819634703196</v>
      </c>
      <c r="P23" s="2"/>
    </row>
    <row r="24" spans="2:17" x14ac:dyDescent="0.35">
      <c r="B24" s="14"/>
      <c r="C24" s="11"/>
      <c r="D24" s="60" t="str">
        <f t="shared" si="17"/>
        <v>Offshore overtid pr. time</v>
      </c>
      <c r="E24" s="40"/>
      <c r="F24" s="40"/>
      <c r="G24" s="40"/>
      <c r="H24" s="19">
        <f t="shared" ref="H24:O24" si="19">H23*1.65</f>
        <v>787.21669520547937</v>
      </c>
      <c r="I24" s="19">
        <f t="shared" si="19"/>
        <v>791.92559931506844</v>
      </c>
      <c r="J24" s="19">
        <f t="shared" si="19"/>
        <v>796.63450342465751</v>
      </c>
      <c r="K24" s="19">
        <f t="shared" si="19"/>
        <v>801.34340753424658</v>
      </c>
      <c r="L24" s="19">
        <f t="shared" si="19"/>
        <v>806.05231164383554</v>
      </c>
      <c r="M24" s="19">
        <f t="shared" si="19"/>
        <v>810.76121575342461</v>
      </c>
      <c r="N24" s="19">
        <f t="shared" si="19"/>
        <v>815.47011986301357</v>
      </c>
      <c r="O24" s="24">
        <f t="shared" si="19"/>
        <v>820.17902397260275</v>
      </c>
      <c r="P24" s="2"/>
    </row>
    <row r="25" spans="2:17" x14ac:dyDescent="0.35">
      <c r="B25" s="11"/>
      <c r="C25" s="3"/>
      <c r="D25" s="60" t="str">
        <f t="shared" si="17"/>
        <v>Onshore pr. time</v>
      </c>
      <c r="E25" s="40"/>
      <c r="F25" s="40"/>
      <c r="G25" s="40"/>
      <c r="H25" s="19">
        <f t="shared" ref="H25:O25" si="20">H20/162.5</f>
        <v>354.26191989828351</v>
      </c>
      <c r="I25" s="19">
        <f t="shared" si="20"/>
        <v>356.38101292646746</v>
      </c>
      <c r="J25" s="19">
        <f t="shared" si="20"/>
        <v>358.50010595465147</v>
      </c>
      <c r="K25" s="19">
        <f t="shared" si="20"/>
        <v>360.61919898283537</v>
      </c>
      <c r="L25" s="19">
        <f t="shared" si="20"/>
        <v>362.73829201101933</v>
      </c>
      <c r="M25" s="19">
        <f t="shared" si="20"/>
        <v>364.85738503920322</v>
      </c>
      <c r="N25" s="19">
        <f t="shared" si="20"/>
        <v>366.97647806738718</v>
      </c>
      <c r="O25" s="24">
        <f t="shared" si="20"/>
        <v>369.09557109557107</v>
      </c>
      <c r="P25" s="2"/>
    </row>
    <row r="26" spans="2:17" x14ac:dyDescent="0.35">
      <c r="B26" s="11"/>
      <c r="C26" s="3"/>
      <c r="D26" s="62" t="str">
        <f t="shared" si="17"/>
        <v>Onshore overtid 50 %</v>
      </c>
      <c r="E26" s="40"/>
      <c r="F26" s="40"/>
      <c r="G26" s="40"/>
      <c r="H26" s="19">
        <f t="shared" ref="H26:O26" si="21">H25*1.5</f>
        <v>531.39287984742532</v>
      </c>
      <c r="I26" s="19">
        <f t="shared" si="21"/>
        <v>534.57151938970117</v>
      </c>
      <c r="J26" s="19">
        <f t="shared" si="21"/>
        <v>537.75015893197724</v>
      </c>
      <c r="K26" s="19">
        <f t="shared" si="21"/>
        <v>540.92879847425309</v>
      </c>
      <c r="L26" s="19">
        <f t="shared" si="21"/>
        <v>544.10743801652893</v>
      </c>
      <c r="M26" s="19">
        <f t="shared" si="21"/>
        <v>547.28607755880489</v>
      </c>
      <c r="N26" s="19">
        <f t="shared" si="21"/>
        <v>550.46471710108074</v>
      </c>
      <c r="O26" s="24">
        <f t="shared" si="21"/>
        <v>553.64335664335658</v>
      </c>
      <c r="P26" s="2"/>
    </row>
    <row r="27" spans="2:17" ht="15" thickBot="1" x14ac:dyDescent="0.4">
      <c r="B27" s="13"/>
      <c r="C27" s="4"/>
      <c r="D27" s="63" t="str">
        <f t="shared" si="17"/>
        <v>Onshore overtid 100 %</v>
      </c>
      <c r="E27" s="41"/>
      <c r="F27" s="41"/>
      <c r="G27" s="41"/>
      <c r="H27" s="25">
        <f t="shared" ref="H27:O27" si="22">H25*2</f>
        <v>708.52383979656702</v>
      </c>
      <c r="I27" s="25">
        <f t="shared" si="22"/>
        <v>712.76202585293493</v>
      </c>
      <c r="J27" s="25">
        <f t="shared" si="22"/>
        <v>717.00021190930295</v>
      </c>
      <c r="K27" s="25">
        <f t="shared" si="22"/>
        <v>721.23839796567074</v>
      </c>
      <c r="L27" s="25">
        <f t="shared" si="22"/>
        <v>725.47658402203865</v>
      </c>
      <c r="M27" s="25">
        <f t="shared" si="22"/>
        <v>729.71477007840645</v>
      </c>
      <c r="N27" s="25">
        <f t="shared" si="22"/>
        <v>733.95295613477435</v>
      </c>
      <c r="O27" s="26">
        <f t="shared" si="22"/>
        <v>738.19114219114215</v>
      </c>
      <c r="P27" s="2"/>
    </row>
    <row r="28" spans="2:17" x14ac:dyDescent="0.35">
      <c r="B28" s="10"/>
      <c r="C28" s="3" t="s">
        <v>23</v>
      </c>
      <c r="D28" s="64" t="str">
        <f t="shared" si="17"/>
        <v>Årslønn</v>
      </c>
      <c r="E28" s="37"/>
      <c r="F28" s="20">
        <v>797366</v>
      </c>
      <c r="G28" s="67">
        <v>813310</v>
      </c>
      <c r="H28" s="20">
        <v>817114</v>
      </c>
      <c r="I28" s="20">
        <v>822114</v>
      </c>
      <c r="J28" s="20">
        <v>827114</v>
      </c>
      <c r="K28" s="20">
        <v>832114</v>
      </c>
      <c r="L28" s="20">
        <v>837114</v>
      </c>
      <c r="M28" s="20">
        <v>842114</v>
      </c>
      <c r="N28" s="20">
        <v>847114</v>
      </c>
      <c r="O28" s="21">
        <v>852114</v>
      </c>
      <c r="P28" s="7"/>
    </row>
    <row r="29" spans="2:17" x14ac:dyDescent="0.35">
      <c r="B29" s="11"/>
      <c r="C29" s="3"/>
      <c r="D29" s="60" t="str">
        <f t="shared" si="17"/>
        <v>Daglig sokkelkompensasjon</v>
      </c>
      <c r="E29" s="38"/>
      <c r="F29" s="17">
        <f>(F28-F28/(1+$G$5))/146</f>
        <v>947.84818295029959</v>
      </c>
      <c r="G29" s="17">
        <f t="shared" ref="G29:O29" si="23">(G28-G28/(1+$G$5))/146</f>
        <v>966.80120004528465</v>
      </c>
      <c r="H29" s="17">
        <f t="shared" si="23"/>
        <v>971.32310653232162</v>
      </c>
      <c r="I29" s="17">
        <f t="shared" si="23"/>
        <v>977.26672704630346</v>
      </c>
      <c r="J29" s="17">
        <f t="shared" si="23"/>
        <v>983.21034756028541</v>
      </c>
      <c r="K29" s="17">
        <f t="shared" si="23"/>
        <v>989.15396807426646</v>
      </c>
      <c r="L29" s="17">
        <f t="shared" si="23"/>
        <v>995.09758858824841</v>
      </c>
      <c r="M29" s="17">
        <f t="shared" si="23"/>
        <v>1001.0412091022304</v>
      </c>
      <c r="N29" s="17">
        <f t="shared" si="23"/>
        <v>1006.9848296162114</v>
      </c>
      <c r="O29" s="22">
        <f t="shared" si="23"/>
        <v>1012.9284501301934</v>
      </c>
      <c r="P29" s="2"/>
    </row>
    <row r="30" spans="2:17" ht="17.5" x14ac:dyDescent="0.35">
      <c r="B30" s="12" t="s">
        <v>24</v>
      </c>
      <c r="C30" s="3"/>
      <c r="D30" s="61" t="str">
        <f t="shared" si="17"/>
        <v>Månedslønn</v>
      </c>
      <c r="E30" s="39"/>
      <c r="F30" s="18">
        <f t="shared" ref="F30:O30" si="24">(F28-(146*F29))/12</f>
        <v>54915.013774104686</v>
      </c>
      <c r="G30" s="18">
        <f t="shared" si="24"/>
        <v>56013.085399449039</v>
      </c>
      <c r="H30" s="18">
        <f t="shared" si="24"/>
        <v>56275.068870523421</v>
      </c>
      <c r="I30" s="18">
        <f t="shared" si="24"/>
        <v>56619.421487603307</v>
      </c>
      <c r="J30" s="18">
        <f t="shared" si="24"/>
        <v>56963.774104683194</v>
      </c>
      <c r="K30" s="18">
        <f t="shared" si="24"/>
        <v>57308.126721763088</v>
      </c>
      <c r="L30" s="18">
        <f t="shared" si="24"/>
        <v>57652.479338842975</v>
      </c>
      <c r="M30" s="18">
        <f t="shared" si="24"/>
        <v>57996.831955922862</v>
      </c>
      <c r="N30" s="18">
        <f t="shared" si="24"/>
        <v>58341.184573002763</v>
      </c>
      <c r="O30" s="23">
        <f t="shared" si="24"/>
        <v>58685.53719008265</v>
      </c>
      <c r="P30" s="2"/>
    </row>
    <row r="31" spans="2:17" x14ac:dyDescent="0.35">
      <c r="B31" s="11"/>
      <c r="C31" s="3"/>
      <c r="D31" s="60" t="str">
        <f t="shared" si="17"/>
        <v>Justert månedslønn</v>
      </c>
      <c r="E31" s="38"/>
      <c r="F31" s="17">
        <f t="shared" ref="F31:O31" si="25">F30*47.08/52.14</f>
        <v>49585.708639908873</v>
      </c>
      <c r="G31" s="17">
        <f t="shared" si="25"/>
        <v>50577.216352245123</v>
      </c>
      <c r="H31" s="17">
        <f t="shared" si="25"/>
        <v>50813.775267054902</v>
      </c>
      <c r="I31" s="17">
        <f t="shared" si="25"/>
        <v>51124.709697667124</v>
      </c>
      <c r="J31" s="17">
        <f t="shared" si="25"/>
        <v>51435.644128279338</v>
      </c>
      <c r="K31" s="17">
        <f t="shared" si="25"/>
        <v>51746.578558891561</v>
      </c>
      <c r="L31" s="17">
        <f t="shared" si="25"/>
        <v>52057.512989503775</v>
      </c>
      <c r="M31" s="17">
        <f t="shared" si="25"/>
        <v>52368.447420115997</v>
      </c>
      <c r="N31" s="17">
        <f t="shared" si="25"/>
        <v>52679.381850728234</v>
      </c>
      <c r="O31" s="22">
        <f t="shared" si="25"/>
        <v>52990.316281340456</v>
      </c>
      <c r="P31" s="2"/>
    </row>
    <row r="32" spans="2:17" x14ac:dyDescent="0.35">
      <c r="B32" s="11"/>
      <c r="C32" s="3"/>
      <c r="D32" s="60" t="s">
        <v>14</v>
      </c>
      <c r="E32" s="38"/>
      <c r="F32" s="17">
        <f t="shared" ref="F32:G32" si="26">F28/12/52.14*47.08*(1-0.0771)</f>
        <v>55372.807109563997</v>
      </c>
      <c r="G32" s="17">
        <f t="shared" si="26"/>
        <v>56480.032695499292</v>
      </c>
      <c r="H32" s="17">
        <f>H28/12/52.14*47.08*(1-0.0771)</f>
        <v>56744.200164697606</v>
      </c>
      <c r="I32" s="17">
        <f t="shared" ref="I32:O32" si="27">I28/12/52.14*47.08*(1-0.0771)</f>
        <v>57091.423441772153</v>
      </c>
      <c r="J32" s="17">
        <f>J28/12/52.14*47.08*(1-0.0771)</f>
        <v>57438.6467188467</v>
      </c>
      <c r="K32" s="17">
        <f t="shared" si="27"/>
        <v>57785.869995921239</v>
      </c>
      <c r="L32" s="17">
        <f t="shared" si="27"/>
        <v>58133.093272995786</v>
      </c>
      <c r="M32" s="17">
        <f t="shared" si="27"/>
        <v>58480.316550070333</v>
      </c>
      <c r="N32" s="17">
        <f t="shared" si="27"/>
        <v>58827.539827144865</v>
      </c>
      <c r="O32" s="22">
        <f t="shared" si="27"/>
        <v>59174.763104219412</v>
      </c>
      <c r="P32" s="2"/>
    </row>
    <row r="33" spans="2:16" x14ac:dyDescent="0.35">
      <c r="B33" s="14"/>
      <c r="C33" s="3"/>
      <c r="D33" s="60" t="str">
        <f t="shared" ref="D33:D41" si="28">D23</f>
        <v>Offshore pr. time</v>
      </c>
      <c r="E33" s="40"/>
      <c r="F33" s="19">
        <f t="shared" ref="F33:O33" si="29">F28/1752</f>
        <v>455.11757990867579</v>
      </c>
      <c r="G33" s="19">
        <f t="shared" si="29"/>
        <v>464.21803652968038</v>
      </c>
      <c r="H33" s="19">
        <f t="shared" si="29"/>
        <v>466.38926940639271</v>
      </c>
      <c r="I33" s="19">
        <f t="shared" si="29"/>
        <v>469.24315068493149</v>
      </c>
      <c r="J33" s="19">
        <f t="shared" si="29"/>
        <v>472.09703196347033</v>
      </c>
      <c r="K33" s="19">
        <f t="shared" si="29"/>
        <v>474.95091324200911</v>
      </c>
      <c r="L33" s="19">
        <f t="shared" si="29"/>
        <v>477.80479452054794</v>
      </c>
      <c r="M33" s="19">
        <f t="shared" si="29"/>
        <v>480.65867579908678</v>
      </c>
      <c r="N33" s="19">
        <f t="shared" si="29"/>
        <v>483.51255707762556</v>
      </c>
      <c r="O33" s="24">
        <f t="shared" si="29"/>
        <v>486.36643835616439</v>
      </c>
      <c r="P33" s="2"/>
    </row>
    <row r="34" spans="2:16" x14ac:dyDescent="0.35">
      <c r="B34" s="11"/>
      <c r="C34" s="3"/>
      <c r="D34" s="60" t="str">
        <f t="shared" si="28"/>
        <v>Offshore overtid pr. time</v>
      </c>
      <c r="E34" s="40"/>
      <c r="F34" s="19">
        <f t="shared" ref="F34:O34" si="30">F33*1.65</f>
        <v>750.94400684931497</v>
      </c>
      <c r="G34" s="19">
        <f t="shared" si="30"/>
        <v>765.95976027397262</v>
      </c>
      <c r="H34" s="19">
        <f t="shared" si="30"/>
        <v>769.5422945205479</v>
      </c>
      <c r="I34" s="19">
        <f t="shared" si="30"/>
        <v>774.25119863013697</v>
      </c>
      <c r="J34" s="19">
        <f t="shared" si="30"/>
        <v>778.96010273972604</v>
      </c>
      <c r="K34" s="19">
        <f t="shared" si="30"/>
        <v>783.669006849315</v>
      </c>
      <c r="L34" s="19">
        <f t="shared" si="30"/>
        <v>788.37791095890407</v>
      </c>
      <c r="M34" s="19">
        <f t="shared" si="30"/>
        <v>793.08681506849314</v>
      </c>
      <c r="N34" s="19">
        <f t="shared" si="30"/>
        <v>797.79571917808209</v>
      </c>
      <c r="O34" s="24">
        <f t="shared" si="30"/>
        <v>802.50462328767117</v>
      </c>
      <c r="P34" s="2"/>
    </row>
    <row r="35" spans="2:16" x14ac:dyDescent="0.35">
      <c r="B35" s="11"/>
      <c r="C35" s="3"/>
      <c r="D35" s="60" t="str">
        <f t="shared" si="28"/>
        <v>Onshore pr. time</v>
      </c>
      <c r="E35" s="40"/>
      <c r="F35" s="19">
        <f t="shared" ref="F35:O35" si="31">F30/162.5</f>
        <v>337.93854630218266</v>
      </c>
      <c r="G35" s="19">
        <f t="shared" si="31"/>
        <v>344.69591015045563</v>
      </c>
      <c r="H35" s="19">
        <f t="shared" si="31"/>
        <v>346.30811612629799</v>
      </c>
      <c r="I35" s="19">
        <f t="shared" si="31"/>
        <v>348.42720915448189</v>
      </c>
      <c r="J35" s="19">
        <f t="shared" si="31"/>
        <v>350.54630218266578</v>
      </c>
      <c r="K35" s="19">
        <f t="shared" si="31"/>
        <v>352.66539521084979</v>
      </c>
      <c r="L35" s="19">
        <f t="shared" si="31"/>
        <v>354.78448823903369</v>
      </c>
      <c r="M35" s="19">
        <f t="shared" si="31"/>
        <v>356.90358126721759</v>
      </c>
      <c r="N35" s="19">
        <f t="shared" si="31"/>
        <v>359.0226742954016</v>
      </c>
      <c r="O35" s="24">
        <f t="shared" si="31"/>
        <v>361.14176732358555</v>
      </c>
      <c r="P35" s="2"/>
    </row>
    <row r="36" spans="2:16" x14ac:dyDescent="0.35">
      <c r="B36" s="11"/>
      <c r="C36" s="3"/>
      <c r="D36" s="62" t="str">
        <f t="shared" si="28"/>
        <v>Onshore overtid 50 %</v>
      </c>
      <c r="E36" s="40"/>
      <c r="F36" s="19">
        <f t="shared" ref="F36:O36" si="32">F35*1.5</f>
        <v>506.90781945327399</v>
      </c>
      <c r="G36" s="19">
        <f t="shared" si="32"/>
        <v>517.04386522568348</v>
      </c>
      <c r="H36" s="19">
        <f t="shared" si="32"/>
        <v>519.46217418944696</v>
      </c>
      <c r="I36" s="19">
        <f t="shared" si="32"/>
        <v>522.6408137317228</v>
      </c>
      <c r="J36" s="19">
        <f t="shared" si="32"/>
        <v>525.81945327399865</v>
      </c>
      <c r="K36" s="19">
        <f t="shared" si="32"/>
        <v>528.99809281627472</v>
      </c>
      <c r="L36" s="19">
        <f t="shared" si="32"/>
        <v>532.17673235855057</v>
      </c>
      <c r="M36" s="19">
        <f t="shared" si="32"/>
        <v>535.35537190082641</v>
      </c>
      <c r="N36" s="19">
        <f t="shared" si="32"/>
        <v>538.53401144310237</v>
      </c>
      <c r="O36" s="24">
        <f t="shared" si="32"/>
        <v>541.71265098537833</v>
      </c>
      <c r="P36" s="2"/>
    </row>
    <row r="37" spans="2:16" ht="15" thickBot="1" x14ac:dyDescent="0.4">
      <c r="B37" s="13"/>
      <c r="C37" s="4"/>
      <c r="D37" s="63" t="str">
        <f t="shared" si="28"/>
        <v>Onshore overtid 100 %</v>
      </c>
      <c r="E37" s="41"/>
      <c r="F37" s="25">
        <f t="shared" ref="F37:O37" si="33">F35*2</f>
        <v>675.87709260436532</v>
      </c>
      <c r="G37" s="25">
        <f t="shared" si="33"/>
        <v>689.39182030091126</v>
      </c>
      <c r="H37" s="25">
        <f t="shared" si="33"/>
        <v>692.61623225259598</v>
      </c>
      <c r="I37" s="25">
        <f t="shared" si="33"/>
        <v>696.85441830896377</v>
      </c>
      <c r="J37" s="25">
        <f t="shared" si="33"/>
        <v>701.09260436533157</v>
      </c>
      <c r="K37" s="25">
        <f t="shared" si="33"/>
        <v>705.33079042169959</v>
      </c>
      <c r="L37" s="25">
        <f t="shared" si="33"/>
        <v>709.56897647806738</v>
      </c>
      <c r="M37" s="25">
        <f t="shared" si="33"/>
        <v>713.80716253443518</v>
      </c>
      <c r="N37" s="25">
        <f t="shared" si="33"/>
        <v>718.0453485908032</v>
      </c>
      <c r="O37" s="26">
        <f t="shared" si="33"/>
        <v>722.28353464717111</v>
      </c>
      <c r="P37" s="2"/>
    </row>
    <row r="38" spans="2:16" x14ac:dyDescent="0.35">
      <c r="B38" s="10"/>
      <c r="C38" s="16" t="s">
        <v>25</v>
      </c>
      <c r="D38" s="59" t="str">
        <f t="shared" si="28"/>
        <v>Årslønn</v>
      </c>
      <c r="E38" s="37"/>
      <c r="F38" s="37"/>
      <c r="G38" s="37"/>
      <c r="H38" s="20">
        <v>744687</v>
      </c>
      <c r="I38" s="20">
        <v>749687</v>
      </c>
      <c r="J38" s="20">
        <v>754687</v>
      </c>
      <c r="K38" s="20">
        <v>759687</v>
      </c>
      <c r="L38" s="20">
        <v>764687</v>
      </c>
      <c r="M38" s="21">
        <v>769687</v>
      </c>
      <c r="N38" s="7"/>
      <c r="O38" s="7"/>
      <c r="P38" s="2"/>
    </row>
    <row r="39" spans="2:16" x14ac:dyDescent="0.35">
      <c r="B39" s="11"/>
      <c r="C39" s="2" t="s">
        <v>26</v>
      </c>
      <c r="D39" s="60" t="str">
        <f t="shared" si="28"/>
        <v>Daglig sokkelkompensasjon</v>
      </c>
      <c r="E39" s="38"/>
      <c r="F39" s="38"/>
      <c r="G39" s="38"/>
      <c r="H39" s="17">
        <f t="shared" ref="H39:M39" si="34">(H38-H38/(1+$G$5))/146</f>
        <v>885.22738593909173</v>
      </c>
      <c r="I39" s="17">
        <f t="shared" si="34"/>
        <v>891.17100645307357</v>
      </c>
      <c r="J39" s="17">
        <f t="shared" si="34"/>
        <v>897.11462696705553</v>
      </c>
      <c r="K39" s="17">
        <f t="shared" si="34"/>
        <v>903.05824748103669</v>
      </c>
      <c r="L39" s="17">
        <f t="shared" si="34"/>
        <v>909.00186799501853</v>
      </c>
      <c r="M39" s="22">
        <f t="shared" si="34"/>
        <v>914.94548850900048</v>
      </c>
      <c r="N39" s="7"/>
      <c r="O39" s="7"/>
      <c r="P39" s="2"/>
    </row>
    <row r="40" spans="2:16" ht="17.5" x14ac:dyDescent="0.35">
      <c r="B40" s="12" t="s">
        <v>27</v>
      </c>
      <c r="C40" s="16"/>
      <c r="D40" s="61" t="str">
        <f t="shared" si="28"/>
        <v>Månedslønn</v>
      </c>
      <c r="E40" s="39"/>
      <c r="F40" s="39"/>
      <c r="G40" s="39"/>
      <c r="H40" s="18">
        <f t="shared" ref="H40:M40" si="35">(H38-(146*H39))/12</f>
        <v>51286.983471074382</v>
      </c>
      <c r="I40" s="18">
        <f t="shared" si="35"/>
        <v>51631.336088154269</v>
      </c>
      <c r="J40" s="18">
        <f t="shared" si="35"/>
        <v>51975.688705234155</v>
      </c>
      <c r="K40" s="18">
        <f t="shared" si="35"/>
        <v>52320.041322314057</v>
      </c>
      <c r="L40" s="18">
        <f t="shared" si="35"/>
        <v>52664.393939393944</v>
      </c>
      <c r="M40" s="23">
        <f t="shared" si="35"/>
        <v>53008.74655647383</v>
      </c>
      <c r="N40" s="7"/>
      <c r="O40" s="7"/>
      <c r="P40" s="2"/>
    </row>
    <row r="41" spans="2:16" x14ac:dyDescent="0.35">
      <c r="B41" s="11"/>
      <c r="C41" s="16"/>
      <c r="D41" s="60" t="str">
        <f t="shared" si="28"/>
        <v>Justert månedslønn</v>
      </c>
      <c r="E41" s="38"/>
      <c r="F41" s="38"/>
      <c r="G41" s="38"/>
      <c r="H41" s="17">
        <f t="shared" ref="H41:M41" si="36">H40*47.08/52.14</f>
        <v>46309.765665864623</v>
      </c>
      <c r="I41" s="17">
        <f t="shared" si="36"/>
        <v>46620.700096476845</v>
      </c>
      <c r="J41" s="17">
        <f t="shared" si="36"/>
        <v>46931.634527089067</v>
      </c>
      <c r="K41" s="17">
        <f t="shared" si="36"/>
        <v>47242.568957701304</v>
      </c>
      <c r="L41" s="17">
        <f t="shared" si="36"/>
        <v>47553.503388313518</v>
      </c>
      <c r="M41" s="22">
        <f t="shared" si="36"/>
        <v>47864.43781892574</v>
      </c>
      <c r="O41" s="7"/>
      <c r="P41" s="2"/>
    </row>
    <row r="42" spans="2:16" x14ac:dyDescent="0.35">
      <c r="B42" s="11"/>
      <c r="C42" s="16"/>
      <c r="D42" s="60" t="s">
        <v>14</v>
      </c>
      <c r="E42" s="38"/>
      <c r="F42" s="38"/>
      <c r="G42" s="38"/>
      <c r="H42" s="17">
        <f>H38/12/52.14*47.08*(1-0.0771)</f>
        <v>51714.532106962026</v>
      </c>
      <c r="I42" s="17">
        <f t="shared" ref="I42:M42" si="37">I38/12/52.14*47.08*(1-0.0771)</f>
        <v>52061.755384036573</v>
      </c>
      <c r="J42" s="17">
        <f t="shared" si="37"/>
        <v>52408.978661111119</v>
      </c>
      <c r="K42" s="17">
        <f t="shared" si="37"/>
        <v>52756.201938185659</v>
      </c>
      <c r="L42" s="17">
        <f t="shared" si="37"/>
        <v>53103.425215260191</v>
      </c>
      <c r="M42" s="22">
        <f t="shared" si="37"/>
        <v>53450.648492334738</v>
      </c>
      <c r="N42" s="2"/>
      <c r="O42" s="2"/>
      <c r="P42" s="2"/>
    </row>
    <row r="43" spans="2:16" x14ac:dyDescent="0.35">
      <c r="B43" s="11"/>
      <c r="C43" s="16"/>
      <c r="D43" s="60" t="str">
        <f>D33</f>
        <v>Offshore pr. time</v>
      </c>
      <c r="E43" s="40"/>
      <c r="F43" s="40"/>
      <c r="G43" s="40"/>
      <c r="H43" s="19">
        <f t="shared" ref="H43:M43" si="38">H38/1752</f>
        <v>425.04965753424659</v>
      </c>
      <c r="I43" s="19">
        <f t="shared" si="38"/>
        <v>427.90353881278537</v>
      </c>
      <c r="J43" s="19">
        <f t="shared" si="38"/>
        <v>430.75742009132421</v>
      </c>
      <c r="K43" s="19">
        <f t="shared" si="38"/>
        <v>433.61130136986299</v>
      </c>
      <c r="L43" s="19">
        <f t="shared" si="38"/>
        <v>436.46518264840182</v>
      </c>
      <c r="M43" s="24">
        <f t="shared" si="38"/>
        <v>439.31906392694066</v>
      </c>
      <c r="N43" s="7"/>
      <c r="O43" s="7"/>
      <c r="P43" s="2"/>
    </row>
    <row r="44" spans="2:16" x14ac:dyDescent="0.35">
      <c r="B44" s="11"/>
      <c r="C44" s="16"/>
      <c r="D44" s="60" t="str">
        <f>D34</f>
        <v>Offshore overtid pr. time</v>
      </c>
      <c r="E44" s="40"/>
      <c r="F44" s="40"/>
      <c r="G44" s="40"/>
      <c r="H44" s="19">
        <f t="shared" ref="H44:M44" si="39">H43*1.65</f>
        <v>701.33193493150679</v>
      </c>
      <c r="I44" s="19">
        <f t="shared" si="39"/>
        <v>706.04083904109586</v>
      </c>
      <c r="J44" s="19">
        <f t="shared" si="39"/>
        <v>710.74974315068494</v>
      </c>
      <c r="K44" s="19">
        <f t="shared" si="39"/>
        <v>715.45864726027389</v>
      </c>
      <c r="L44" s="19">
        <f t="shared" si="39"/>
        <v>720.16755136986296</v>
      </c>
      <c r="M44" s="24">
        <f t="shared" si="39"/>
        <v>724.87645547945203</v>
      </c>
      <c r="N44" s="7"/>
      <c r="O44" s="7"/>
      <c r="P44" s="2"/>
    </row>
    <row r="45" spans="2:16" x14ac:dyDescent="0.35">
      <c r="B45" s="11"/>
      <c r="C45" s="16"/>
      <c r="D45" s="60" t="str">
        <f>D35</f>
        <v>Onshore pr. time</v>
      </c>
      <c r="E45" s="40"/>
      <c r="F45" s="40"/>
      <c r="G45" s="40"/>
      <c r="H45" s="19">
        <f t="shared" ref="H45:M45" si="40">H40/162.5</f>
        <v>315.61220597584236</v>
      </c>
      <c r="I45" s="19">
        <f t="shared" si="40"/>
        <v>317.73129900402625</v>
      </c>
      <c r="J45" s="19">
        <f t="shared" si="40"/>
        <v>319.85039203221021</v>
      </c>
      <c r="K45" s="19">
        <f t="shared" si="40"/>
        <v>321.96948506039422</v>
      </c>
      <c r="L45" s="19">
        <f t="shared" si="40"/>
        <v>324.08857808857812</v>
      </c>
      <c r="M45" s="24">
        <f t="shared" si="40"/>
        <v>326.20767111676201</v>
      </c>
      <c r="N45" s="7"/>
      <c r="O45" s="7"/>
      <c r="P45" s="2"/>
    </row>
    <row r="46" spans="2:16" x14ac:dyDescent="0.35">
      <c r="B46" s="11"/>
      <c r="C46" s="16"/>
      <c r="D46" s="62" t="str">
        <f>D36</f>
        <v>Onshore overtid 50 %</v>
      </c>
      <c r="E46" s="40"/>
      <c r="F46" s="40"/>
      <c r="G46" s="40"/>
      <c r="H46" s="19">
        <f t="shared" ref="H46:M46" si="41">H45*1.5</f>
        <v>473.41830896376354</v>
      </c>
      <c r="I46" s="19">
        <f t="shared" si="41"/>
        <v>476.59694850603938</v>
      </c>
      <c r="J46" s="19">
        <f t="shared" si="41"/>
        <v>479.77558804831529</v>
      </c>
      <c r="K46" s="19">
        <f t="shared" si="41"/>
        <v>482.95422759059136</v>
      </c>
      <c r="L46" s="19">
        <f t="shared" si="41"/>
        <v>486.1328671328672</v>
      </c>
      <c r="M46" s="24">
        <f t="shared" si="41"/>
        <v>489.31150667514305</v>
      </c>
      <c r="N46" s="7"/>
      <c r="O46" s="7"/>
      <c r="P46" s="2"/>
    </row>
    <row r="47" spans="2:16" ht="15" thickBot="1" x14ac:dyDescent="0.4">
      <c r="B47" s="13"/>
      <c r="C47" s="9"/>
      <c r="D47" s="63" t="str">
        <f>D37</f>
        <v>Onshore overtid 100 %</v>
      </c>
      <c r="E47" s="41"/>
      <c r="F47" s="41"/>
      <c r="G47" s="41"/>
      <c r="H47" s="25">
        <f t="shared" ref="H47:M47" si="42">H45*2</f>
        <v>631.22441195168471</v>
      </c>
      <c r="I47" s="25">
        <f t="shared" si="42"/>
        <v>635.46259800805251</v>
      </c>
      <c r="J47" s="25">
        <f t="shared" si="42"/>
        <v>639.70078406442042</v>
      </c>
      <c r="K47" s="25">
        <f t="shared" si="42"/>
        <v>643.93897012078844</v>
      </c>
      <c r="L47" s="25">
        <f t="shared" si="42"/>
        <v>648.17715617715623</v>
      </c>
      <c r="M47" s="26">
        <f t="shared" si="42"/>
        <v>652.41534223352403</v>
      </c>
      <c r="N47" s="7"/>
      <c r="O47" s="7"/>
      <c r="P47" s="2"/>
    </row>
    <row r="48" spans="2:16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x14ac:dyDescent="0.35">
      <c r="B49" s="68" t="s">
        <v>28</v>
      </c>
      <c r="C49" s="69"/>
      <c r="D49" s="70"/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x14ac:dyDescent="0.35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35">
      <c r="B51" s="2" t="s">
        <v>29</v>
      </c>
      <c r="D51" s="2"/>
      <c r="E51" s="2"/>
      <c r="F51" s="2"/>
      <c r="G51" s="2"/>
      <c r="H51" s="2"/>
      <c r="I51" s="1"/>
      <c r="J51" s="1"/>
      <c r="K51" s="1"/>
      <c r="L51" s="1"/>
      <c r="M51" s="1"/>
      <c r="N51" s="2"/>
      <c r="O51" s="2"/>
      <c r="P51" s="2"/>
    </row>
    <row r="52" spans="2:16" x14ac:dyDescent="0.35">
      <c r="B52" s="2" t="s">
        <v>30</v>
      </c>
      <c r="D52" s="2"/>
      <c r="E52" s="2"/>
      <c r="F52" s="2"/>
      <c r="G52" s="2"/>
      <c r="H52" s="2"/>
      <c r="I52" s="5"/>
      <c r="J52" s="5"/>
      <c r="K52" s="5"/>
      <c r="L52" s="5"/>
      <c r="M52" s="5"/>
      <c r="N52" s="2"/>
      <c r="O52" s="2"/>
      <c r="P52" s="2"/>
    </row>
    <row r="53" spans="2:16" x14ac:dyDescent="0.35">
      <c r="B53" s="2" t="s">
        <v>31</v>
      </c>
      <c r="D53" s="2"/>
      <c r="E53" s="2"/>
      <c r="F53" s="2"/>
      <c r="G53" s="2"/>
      <c r="H53" s="2"/>
      <c r="I53" s="5"/>
      <c r="J53" s="5"/>
      <c r="K53" s="5"/>
      <c r="L53" s="5"/>
      <c r="M53" s="5"/>
      <c r="N53" s="2"/>
      <c r="O53" s="2"/>
      <c r="P53" s="2"/>
    </row>
    <row r="54" spans="2:16" x14ac:dyDescent="0.35">
      <c r="B54" s="2" t="s">
        <v>32</v>
      </c>
      <c r="D54" s="2"/>
      <c r="E54" s="2"/>
      <c r="F54" s="2"/>
      <c r="G54" s="2"/>
      <c r="H54" s="2"/>
      <c r="I54" s="5"/>
      <c r="J54" s="5"/>
      <c r="K54" s="5"/>
      <c r="L54" s="5"/>
      <c r="M54" s="5"/>
      <c r="N54" s="2"/>
      <c r="O54" s="2"/>
      <c r="P54" s="2"/>
    </row>
    <row r="55" spans="2:16" x14ac:dyDescent="0.35">
      <c r="B55" s="2"/>
      <c r="C55" s="2"/>
      <c r="D55" s="2"/>
      <c r="E55" s="2"/>
      <c r="F55" s="2"/>
      <c r="G55" s="2"/>
      <c r="H55" s="2"/>
      <c r="I55" s="5"/>
      <c r="J55" s="5"/>
      <c r="K55" s="5"/>
      <c r="L55" s="5"/>
      <c r="M55" s="5"/>
      <c r="N55" s="2"/>
      <c r="O55" s="2"/>
      <c r="P55" s="2"/>
    </row>
    <row r="56" spans="2:16" x14ac:dyDescent="0.35">
      <c r="B56" s="2" t="s">
        <v>33</v>
      </c>
      <c r="D56" s="2"/>
      <c r="E56" s="2"/>
      <c r="F56" s="2"/>
      <c r="G56" s="2"/>
      <c r="H56" s="2"/>
      <c r="I56" s="5"/>
      <c r="J56" s="5"/>
      <c r="K56" s="5"/>
      <c r="L56" s="5"/>
      <c r="M56" s="5"/>
      <c r="N56" s="2"/>
      <c r="O56" s="2"/>
      <c r="P56" s="2"/>
    </row>
    <row r="57" spans="2:16" x14ac:dyDescent="0.35">
      <c r="B57" s="2" t="s">
        <v>34</v>
      </c>
      <c r="D57" s="2"/>
      <c r="E57" s="2"/>
      <c r="F57" s="2"/>
      <c r="G57" s="2"/>
      <c r="H57" s="2"/>
      <c r="I57" s="5"/>
      <c r="J57" s="5"/>
      <c r="K57" s="5"/>
      <c r="L57" s="5"/>
      <c r="M57" s="5"/>
      <c r="N57" s="2"/>
      <c r="O57" s="2"/>
      <c r="P57" s="2"/>
    </row>
    <row r="58" spans="2:16" x14ac:dyDescent="0.35">
      <c r="B58" s="2" t="s">
        <v>35</v>
      </c>
      <c r="D58" s="2"/>
      <c r="E58" s="2"/>
      <c r="F58" s="2"/>
      <c r="G58" s="2"/>
      <c r="H58" s="2"/>
      <c r="I58" s="5"/>
      <c r="J58" s="5"/>
      <c r="K58" s="5"/>
      <c r="L58" s="5"/>
      <c r="M58" s="5"/>
      <c r="N58" s="2"/>
      <c r="O58" s="2"/>
      <c r="P58" s="2"/>
    </row>
    <row r="59" spans="2:16" x14ac:dyDescent="0.35">
      <c r="B59" s="2" t="s">
        <v>36</v>
      </c>
      <c r="D59" s="2"/>
      <c r="E59" s="2"/>
      <c r="F59" s="2"/>
      <c r="G59" s="2"/>
      <c r="H59" s="2"/>
      <c r="I59" s="5"/>
      <c r="J59" s="5"/>
      <c r="K59" s="5"/>
      <c r="L59" s="5"/>
      <c r="M59" s="5"/>
      <c r="N59" s="2"/>
      <c r="O59" s="2"/>
      <c r="P59" s="2"/>
    </row>
    <row r="60" spans="2:16" x14ac:dyDescent="0.35">
      <c r="B60" s="2"/>
      <c r="C60" s="2"/>
      <c r="D60" s="2"/>
      <c r="E60" s="2"/>
      <c r="F60" s="2"/>
      <c r="G60" s="2"/>
      <c r="H60" s="2"/>
      <c r="I60" s="5"/>
      <c r="J60" s="5"/>
      <c r="K60" s="5"/>
      <c r="L60" s="5"/>
      <c r="M60" s="5"/>
      <c r="N60" s="2"/>
      <c r="O60" s="2"/>
      <c r="P60" s="2"/>
    </row>
  </sheetData>
  <mergeCells count="1">
    <mergeCell ref="B4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ED55460FE04B4D8BA27BC8626D7710" ma:contentTypeVersion="" ma:contentTypeDescription="Create a new document." ma:contentTypeScope="" ma:versionID="3d3a3feff0b15a31e128049430ed5bdd">
  <xsd:schema xmlns:xsd="http://www.w3.org/2001/XMLSchema" xmlns:xs="http://www.w3.org/2001/XMLSchema" xmlns:p="http://schemas.microsoft.com/office/2006/metadata/properties" xmlns:ns2="8bbf8b1e-e33f-4865-a132-eaf2dc39fa12" targetNamespace="http://schemas.microsoft.com/office/2006/metadata/properties" ma:root="true" ma:fieldsID="6d776b00f236ca2c3547c82c9ef31657" ns2:_="">
    <xsd:import namespace="8bbf8b1e-e33f-4865-a132-eaf2dc39fa1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f8b1e-e33f-4865-a132-eaf2dc39f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F3AC1-6E61-4980-A3D2-3C6E5BEE813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bbf8b1e-e33f-4865-a132-eaf2dc39fa1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548C6A-DC25-4B2F-B6C3-8181B8AC9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7731C0-2C15-4347-AE15-B70DE5F66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f8b1e-e33f-4865-a132-eaf2dc39f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Grewal Navneet</dc:creator>
  <cp:keywords/>
  <dc:description/>
  <cp:lastModifiedBy>Christopher Talgø</cp:lastModifiedBy>
  <cp:revision/>
  <dcterms:created xsi:type="dcterms:W3CDTF">2023-08-25T11:05:52Z</dcterms:created>
  <dcterms:modified xsi:type="dcterms:W3CDTF">2024-09-10T13:20:44Z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0x01010098ED55460FE04B4D8BA27BC8626D7710</vt:lpwstr>
  </property>
</Properties>
</file>